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401B092C-71F9-4606-A3A7-4729C6B14D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 (5)" sheetId="6" r:id="rId1"/>
    <sheet name="Лист1 (4)" sheetId="4" r:id="rId2"/>
    <sheet name="Лист1" sheetId="5" r:id="rId3"/>
    <sheet name="Лист1 (3)" sheetId="3" r:id="rId4"/>
    <sheet name="Лист1 (2)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6" l="1"/>
  <c r="M20" i="6"/>
  <c r="L20" i="6"/>
  <c r="K20" i="6"/>
  <c r="I20" i="6"/>
  <c r="G20" i="6"/>
  <c r="D20" i="6"/>
  <c r="O19" i="6"/>
  <c r="J19" i="6"/>
  <c r="O18" i="6"/>
  <c r="J18" i="6"/>
  <c r="O17" i="6"/>
  <c r="J17" i="6"/>
  <c r="O16" i="6"/>
  <c r="J16" i="6"/>
  <c r="O15" i="6"/>
  <c r="J15" i="6"/>
  <c r="O14" i="6"/>
  <c r="J14" i="6"/>
  <c r="O13" i="6"/>
  <c r="J13" i="6"/>
  <c r="O12" i="6"/>
  <c r="J12" i="6"/>
  <c r="O11" i="6"/>
  <c r="J11" i="6"/>
  <c r="J10" i="6"/>
  <c r="P17" i="6" l="1"/>
  <c r="P13" i="6"/>
  <c r="P12" i="6"/>
  <c r="P16" i="6"/>
  <c r="O20" i="6"/>
  <c r="P11" i="6"/>
  <c r="P15" i="6"/>
  <c r="P19" i="6"/>
  <c r="P14" i="6"/>
  <c r="P18" i="6"/>
  <c r="J20" i="6"/>
  <c r="D20" i="3"/>
  <c r="E20" i="3"/>
  <c r="F20" i="3"/>
  <c r="G20" i="3"/>
  <c r="H20" i="3"/>
  <c r="I20" i="3"/>
  <c r="J20" i="3"/>
  <c r="C20" i="3"/>
  <c r="D20" i="4"/>
  <c r="E20" i="4"/>
  <c r="F20" i="4"/>
  <c r="G20" i="4"/>
  <c r="H20" i="4"/>
  <c r="I20" i="4"/>
  <c r="J20" i="4"/>
  <c r="C20" i="4"/>
  <c r="N20" i="4"/>
  <c r="K10" i="4"/>
  <c r="P20" i="6" l="1"/>
  <c r="E10" i="5"/>
  <c r="E9" i="5"/>
  <c r="E7" i="5"/>
  <c r="M20" i="4" l="1"/>
  <c r="P20" i="4"/>
  <c r="O20" i="4"/>
  <c r="Q19" i="4"/>
  <c r="K19" i="4"/>
  <c r="Q18" i="4"/>
  <c r="K18" i="4"/>
  <c r="Q17" i="4"/>
  <c r="K17" i="4"/>
  <c r="Q16" i="4"/>
  <c r="K16" i="4"/>
  <c r="Q15" i="4"/>
  <c r="K15" i="4"/>
  <c r="Q14" i="4"/>
  <c r="K14" i="4"/>
  <c r="Q13" i="4"/>
  <c r="K13" i="4"/>
  <c r="Q12" i="4"/>
  <c r="K12" i="4"/>
  <c r="Q11" i="4"/>
  <c r="K11" i="4"/>
  <c r="K20" i="4" l="1"/>
  <c r="R11" i="4"/>
  <c r="R14" i="4"/>
  <c r="R15" i="4"/>
  <c r="R17" i="4"/>
  <c r="R19" i="4"/>
  <c r="R16" i="4"/>
  <c r="R12" i="4"/>
  <c r="Q20" i="4"/>
  <c r="R13" i="4"/>
  <c r="R18" i="4"/>
  <c r="K17" i="3"/>
  <c r="R20" i="4" l="1"/>
  <c r="K11" i="3"/>
  <c r="K12" i="3" l="1"/>
  <c r="K13" i="3"/>
  <c r="K14" i="3"/>
  <c r="K15" i="3"/>
  <c r="K16" i="3"/>
  <c r="K18" i="3"/>
  <c r="K19" i="3"/>
  <c r="K20" i="3" l="1"/>
  <c r="K10" i="3"/>
  <c r="L17" i="3" l="1"/>
  <c r="L11" i="3"/>
  <c r="L13" i="3"/>
  <c r="L19" i="3"/>
  <c r="L14" i="3"/>
  <c r="L15" i="3"/>
  <c r="L12" i="3"/>
  <c r="L16" i="3"/>
  <c r="L18" i="3"/>
  <c r="Q12" i="3"/>
  <c r="R12" i="3" s="1"/>
  <c r="Q13" i="3"/>
  <c r="R13" i="3" s="1"/>
  <c r="Q14" i="3"/>
  <c r="R14" i="3" s="1"/>
  <c r="Q15" i="3"/>
  <c r="R15" i="3" s="1"/>
  <c r="Q16" i="3"/>
  <c r="R16" i="3" s="1"/>
  <c r="Q17" i="3"/>
  <c r="R17" i="3" s="1"/>
  <c r="Q18" i="3"/>
  <c r="R18" i="3" s="1"/>
  <c r="Q19" i="3"/>
  <c r="R19" i="3" s="1"/>
  <c r="Q11" i="3"/>
  <c r="R11" i="3" s="1"/>
  <c r="P20" i="3"/>
  <c r="O20" i="3"/>
  <c r="N20" i="3"/>
  <c r="M20" i="3"/>
  <c r="J17" i="2"/>
  <c r="K17" i="2"/>
  <c r="L17" i="2"/>
  <c r="I17" i="2"/>
  <c r="H8" i="2"/>
  <c r="H9" i="2"/>
  <c r="H10" i="2"/>
  <c r="H11" i="2"/>
  <c r="H12" i="2"/>
  <c r="H13" i="2"/>
  <c r="H14" i="2"/>
  <c r="H15" i="2"/>
  <c r="H16" i="2"/>
  <c r="H7" i="2"/>
  <c r="G17" i="2"/>
  <c r="F17" i="2"/>
  <c r="E17" i="2"/>
  <c r="C17" i="2"/>
  <c r="R20" i="3" l="1"/>
  <c r="Q20" i="3"/>
  <c r="H17" i="2"/>
</calcChain>
</file>

<file path=xl/sharedStrings.xml><?xml version="1.0" encoding="utf-8"?>
<sst xmlns="http://schemas.openxmlformats.org/spreadsheetml/2006/main" count="117" uniqueCount="37">
  <si>
    <t xml:space="preserve">Старостат </t>
  </si>
  <si>
    <t>Саврань</t>
  </si>
  <si>
    <t>Вільшанка</t>
  </si>
  <si>
    <t>Дубиново</t>
  </si>
  <si>
    <t>Кам"яне</t>
  </si>
  <si>
    <t>Осички</t>
  </si>
  <si>
    <t>Концеба</t>
  </si>
  <si>
    <t>Байбузівка</t>
  </si>
  <si>
    <t>Полянецьке</t>
  </si>
  <si>
    <t>Бакша</t>
  </si>
  <si>
    <t>ПДФО за паї</t>
  </si>
  <si>
    <t>ПДФО із заробітної плати</t>
  </si>
  <si>
    <t>Єдиний податок з с/г виробників</t>
  </si>
  <si>
    <t>Всього</t>
  </si>
  <si>
    <t xml:space="preserve">Всього доходи </t>
  </si>
  <si>
    <t>Доходи</t>
  </si>
  <si>
    <t>Видатки</t>
  </si>
  <si>
    <t>утримання старостинських округів</t>
  </si>
  <si>
    <t>освіта</t>
  </si>
  <si>
    <t>охорона здоров'я</t>
  </si>
  <si>
    <t>культура</t>
  </si>
  <si>
    <t>Орендна плата з юридичних осіб</t>
  </si>
  <si>
    <t>Орендна плата з фізичних осіб</t>
  </si>
  <si>
    <t>Неделково</t>
  </si>
  <si>
    <t>Всього видатки</t>
  </si>
  <si>
    <t>освіта (селищний бюджет)</t>
  </si>
  <si>
    <t>Аналіз селищного бюджету в розрізі старостатів за 2023 рік</t>
  </si>
  <si>
    <t>Земельний податок з юридичних осіб</t>
  </si>
  <si>
    <t>ПДФО із МПЗ</t>
  </si>
  <si>
    <t>Транспортний податок з юридичних осіб</t>
  </si>
  <si>
    <t>факт</t>
  </si>
  <si>
    <t>%</t>
  </si>
  <si>
    <t>Власні доходи</t>
  </si>
  <si>
    <t>Субвенції з місцевого бюджету</t>
  </si>
  <si>
    <t>Дотація з державного бюджету</t>
  </si>
  <si>
    <t>Субвенції з державного бюджету</t>
  </si>
  <si>
    <t>Аналіз селищного бюджету в розрізі старостатів за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</si>
</sst>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/>
    <xf numFmtId="164" fontId="1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164" fontId="1" fillId="0" borderId="1" xfId="0" applyNumberFormat="1" applyFont="1" applyFill="1" applyBorder="1"/>
    <xf numFmtId="0" fontId="5" fillId="0" borderId="6" xfId="0" applyFont="1" applyBorder="1" applyAlignment="1">
      <alignment horizontal="center"/>
    </xf>
    <xf numFmtId="0" fontId="0" fillId="0" borderId="0" xfId="0" applyAlignment="1">
      <alignment wrapText="1"/>
    </xf>
    <xf numFmtId="165" fontId="0" fillId="0" borderId="0" xfId="0" applyNumberFormat="1"/>
    <xf numFmtId="2" fontId="0" fillId="0" borderId="0" xfId="0" applyNumberFormat="1" applyAlignment="1">
      <alignment horizontal="left" indent="2"/>
    </xf>
    <xf numFmtId="165" fontId="7" fillId="0" borderId="0" xfId="0" applyNumberFormat="1" applyFont="1"/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86-4175-A4E9-6DBFC86E5A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86-4175-A4E9-6DBFC86E5A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86-4175-A4E9-6DBFC86E5A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786-4175-A4E9-6DBFC86E5A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Лист1!$C$7:$C$10</c:f>
              <c:strCache>
                <c:ptCount val="4"/>
                <c:pt idx="0">
                  <c:v>Власні доходи</c:v>
                </c:pt>
                <c:pt idx="1">
                  <c:v>Субвенції з місцевого бюджету</c:v>
                </c:pt>
                <c:pt idx="2">
                  <c:v>Дотація з державного бюджету</c:v>
                </c:pt>
                <c:pt idx="3">
                  <c:v>Субвенції з державного бюджету</c:v>
                </c:pt>
              </c:strCache>
            </c:strRef>
          </c:cat>
          <c:val>
            <c:numRef>
              <c:f>Лист1!$D$7:$D$10</c:f>
              <c:numCache>
                <c:formatCode>#\ ##0.0</c:formatCode>
                <c:ptCount val="4"/>
                <c:pt idx="0">
                  <c:v>118703.5</c:v>
                </c:pt>
                <c:pt idx="1">
                  <c:v>1878.2</c:v>
                </c:pt>
                <c:pt idx="2">
                  <c:v>37106.199999999997</c:v>
                </c:pt>
                <c:pt idx="3">
                  <c:v>49153.8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7D-4DB4-8332-5E51CAE6C4AF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786-4175-A4E9-6DBFC86E5A4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786-4175-A4E9-6DBFC86E5A4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D786-4175-A4E9-6DBFC86E5A4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D786-4175-A4E9-6DBFC86E5A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Лист1!$C$7:$C$10</c:f>
              <c:strCache>
                <c:ptCount val="4"/>
                <c:pt idx="0">
                  <c:v>Власні доходи</c:v>
                </c:pt>
                <c:pt idx="1">
                  <c:v>Субвенції з місцевого бюджету</c:v>
                </c:pt>
                <c:pt idx="2">
                  <c:v>Дотація з державного бюджету</c:v>
                </c:pt>
                <c:pt idx="3">
                  <c:v>Субвенції з державного бюджету</c:v>
                </c:pt>
              </c:strCache>
            </c:strRef>
          </c:cat>
          <c:val>
            <c:numRef>
              <c:f>Лист1!$E$7:$E$10</c:f>
              <c:numCache>
                <c:formatCode>0.00</c:formatCode>
                <c:ptCount val="4"/>
                <c:pt idx="0">
                  <c:v>0</c:v>
                </c:pt>
                <c:pt idx="1">
                  <c:v>0.91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7D-4DB4-8332-5E51CAE6C4A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7</xdr:row>
      <xdr:rowOff>1104900</xdr:rowOff>
    </xdr:from>
    <xdr:to>
      <xdr:col>18</xdr:col>
      <xdr:colOff>352425</xdr:colOff>
      <xdr:row>12</xdr:row>
      <xdr:rowOff>38100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P51"/>
  <sheetViews>
    <sheetView tabSelected="1" zoomScaleNormal="100" workbookViewId="0">
      <selection activeCell="C3" sqref="C3"/>
    </sheetView>
  </sheetViews>
  <sheetFormatPr defaultRowHeight="15" x14ac:dyDescent="0.25"/>
  <cols>
    <col min="1" max="1" width="15.7109375" customWidth="1"/>
    <col min="2" max="2" width="10.42578125" customWidth="1"/>
    <col min="3" max="3" width="14.42578125" customWidth="1"/>
    <col min="4" max="4" width="11.7109375" customWidth="1"/>
    <col min="5" max="5" width="12.85546875" customWidth="1"/>
    <col min="6" max="6" width="12.28515625" customWidth="1"/>
    <col min="7" max="7" width="13" customWidth="1"/>
    <col min="8" max="8" width="14.28515625" customWidth="1"/>
    <col min="9" max="9" width="11.42578125" customWidth="1"/>
    <col min="10" max="10" width="14.7109375" customWidth="1"/>
    <col min="11" max="11" width="13.28515625" customWidth="1"/>
    <col min="12" max="12" width="14.140625" customWidth="1"/>
    <col min="13" max="13" width="12.7109375" customWidth="1"/>
    <col min="14" max="14" width="11.85546875" customWidth="1"/>
    <col min="15" max="15" width="13.140625" customWidth="1"/>
    <col min="16" max="16" width="12" customWidth="1"/>
  </cols>
  <sheetData>
    <row r="5" spans="1:16" x14ac:dyDescent="0.25">
      <c r="A5" s="17" t="s">
        <v>36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8" spans="1:16" ht="20.25" x14ac:dyDescent="0.3">
      <c r="A8" s="18" t="s">
        <v>0</v>
      </c>
      <c r="B8" s="20" t="s">
        <v>15</v>
      </c>
      <c r="C8" s="21"/>
      <c r="D8" s="21"/>
      <c r="E8" s="21"/>
      <c r="F8" s="21"/>
      <c r="G8" s="21"/>
      <c r="H8" s="21"/>
      <c r="I8" s="21"/>
      <c r="J8" s="22"/>
      <c r="K8" s="23" t="s">
        <v>16</v>
      </c>
      <c r="L8" s="23"/>
      <c r="M8" s="23"/>
      <c r="N8" s="23"/>
      <c r="O8" s="23"/>
      <c r="P8" s="24"/>
    </row>
    <row r="9" spans="1:16" ht="106.5" customHeight="1" x14ac:dyDescent="0.3">
      <c r="A9" s="19"/>
      <c r="B9" s="9" t="s">
        <v>10</v>
      </c>
      <c r="C9" s="9" t="s">
        <v>11</v>
      </c>
      <c r="D9" s="9" t="s">
        <v>28</v>
      </c>
      <c r="E9" s="9" t="s">
        <v>21</v>
      </c>
      <c r="F9" s="9" t="s">
        <v>22</v>
      </c>
      <c r="G9" s="9" t="s">
        <v>12</v>
      </c>
      <c r="H9" s="9" t="s">
        <v>27</v>
      </c>
      <c r="I9" s="9" t="s">
        <v>29</v>
      </c>
      <c r="J9" s="3" t="s">
        <v>14</v>
      </c>
      <c r="K9" s="6" t="s">
        <v>17</v>
      </c>
      <c r="L9" s="6" t="s">
        <v>25</v>
      </c>
      <c r="M9" s="6" t="s">
        <v>19</v>
      </c>
      <c r="N9" s="6" t="s">
        <v>20</v>
      </c>
      <c r="O9" s="3" t="s">
        <v>24</v>
      </c>
      <c r="P9" s="25"/>
    </row>
    <row r="10" spans="1:16" ht="33" customHeight="1" x14ac:dyDescent="0.3">
      <c r="A10" s="5" t="s">
        <v>1</v>
      </c>
      <c r="B10" s="10">
        <v>965.7</v>
      </c>
      <c r="C10" s="10">
        <v>19574.3</v>
      </c>
      <c r="D10" s="10">
        <v>80.5</v>
      </c>
      <c r="E10" s="10">
        <v>1100.0999999999999</v>
      </c>
      <c r="F10" s="10">
        <v>1752.3</v>
      </c>
      <c r="G10" s="10">
        <v>1021.4</v>
      </c>
      <c r="H10" s="10">
        <v>739.9</v>
      </c>
      <c r="I10" s="10"/>
      <c r="J10" s="2">
        <f>B10+C10+E10+F10+G10</f>
        <v>24413.8</v>
      </c>
      <c r="K10" s="7"/>
      <c r="L10" s="7"/>
      <c r="M10" s="7"/>
      <c r="N10" s="7"/>
      <c r="O10" s="7"/>
      <c r="P10" s="1"/>
    </row>
    <row r="11" spans="1:16" ht="23.25" customHeight="1" x14ac:dyDescent="0.3">
      <c r="A11" s="5" t="s">
        <v>2</v>
      </c>
      <c r="B11" s="10">
        <v>660</v>
      </c>
      <c r="C11" s="10">
        <v>1027.8</v>
      </c>
      <c r="D11" s="10">
        <v>148.5</v>
      </c>
      <c r="E11" s="10">
        <v>1612</v>
      </c>
      <c r="F11" s="10">
        <v>56.5</v>
      </c>
      <c r="G11" s="10">
        <v>786</v>
      </c>
      <c r="H11" s="10">
        <v>51</v>
      </c>
      <c r="I11" s="10"/>
      <c r="J11" s="2">
        <f t="shared" ref="J11:J16" si="0">B11+C11+E11+F11+G11+H11+D11</f>
        <v>4341.8</v>
      </c>
      <c r="K11" s="5">
        <v>658</v>
      </c>
      <c r="L11" s="5">
        <v>3284.8</v>
      </c>
      <c r="M11" s="5">
        <v>220.5</v>
      </c>
      <c r="N11" s="5">
        <v>248.2</v>
      </c>
      <c r="O11" s="2">
        <f t="shared" ref="O11:O19" si="1">K11+L11+M11+N11</f>
        <v>4411.5</v>
      </c>
      <c r="P11" s="1">
        <f t="shared" ref="P11:P19" si="2">J11-O11</f>
        <v>-69.699999999999818</v>
      </c>
    </row>
    <row r="12" spans="1:16" ht="23.25" customHeight="1" x14ac:dyDescent="0.3">
      <c r="A12" s="5" t="s">
        <v>3</v>
      </c>
      <c r="B12" s="10">
        <v>550</v>
      </c>
      <c r="C12" s="10">
        <v>1480.6</v>
      </c>
      <c r="D12" s="10">
        <v>702.2</v>
      </c>
      <c r="E12" s="10">
        <v>2085.4</v>
      </c>
      <c r="F12" s="10">
        <v>744.9</v>
      </c>
      <c r="G12" s="10">
        <v>546</v>
      </c>
      <c r="H12" s="10">
        <v>468.1</v>
      </c>
      <c r="I12" s="10"/>
      <c r="J12" s="2">
        <f t="shared" si="0"/>
        <v>6577.2</v>
      </c>
      <c r="K12" s="5">
        <v>1175.0999999999999</v>
      </c>
      <c r="L12" s="5">
        <v>4942.3999999999996</v>
      </c>
      <c r="M12" s="5">
        <v>214.2</v>
      </c>
      <c r="N12" s="5">
        <v>280.8</v>
      </c>
      <c r="O12" s="2">
        <f t="shared" si="1"/>
        <v>6612.5</v>
      </c>
      <c r="P12" s="1">
        <f t="shared" si="2"/>
        <v>-35.300000000000182</v>
      </c>
    </row>
    <row r="13" spans="1:16" ht="23.25" customHeight="1" x14ac:dyDescent="0.3">
      <c r="A13" s="5" t="s">
        <v>4</v>
      </c>
      <c r="B13" s="10">
        <v>1600</v>
      </c>
      <c r="C13" s="10">
        <v>2073.3000000000002</v>
      </c>
      <c r="D13" s="10">
        <v>286.60000000000002</v>
      </c>
      <c r="E13" s="10">
        <v>804.6</v>
      </c>
      <c r="F13" s="10">
        <v>72.7</v>
      </c>
      <c r="G13" s="10">
        <v>1333.5</v>
      </c>
      <c r="H13" s="10">
        <v>37.299999999999997</v>
      </c>
      <c r="I13" s="10"/>
      <c r="J13" s="2">
        <f t="shared" si="0"/>
        <v>6208.0000000000009</v>
      </c>
      <c r="K13" s="5">
        <v>602.79999999999995</v>
      </c>
      <c r="L13" s="5">
        <v>1697</v>
      </c>
      <c r="M13" s="5">
        <v>228.6</v>
      </c>
      <c r="N13" s="5">
        <v>277.8</v>
      </c>
      <c r="O13" s="2">
        <f t="shared" si="1"/>
        <v>2806.2000000000003</v>
      </c>
      <c r="P13" s="1">
        <f t="shared" si="2"/>
        <v>3401.8000000000006</v>
      </c>
    </row>
    <row r="14" spans="1:16" ht="23.25" customHeight="1" x14ac:dyDescent="0.3">
      <c r="A14" s="5" t="s">
        <v>5</v>
      </c>
      <c r="B14" s="10">
        <v>1624</v>
      </c>
      <c r="C14" s="10">
        <v>2686</v>
      </c>
      <c r="D14" s="10">
        <v>400.5</v>
      </c>
      <c r="E14" s="10">
        <v>2179</v>
      </c>
      <c r="F14" s="10">
        <v>67.400000000000006</v>
      </c>
      <c r="G14" s="10">
        <v>707</v>
      </c>
      <c r="H14" s="10">
        <v>365.8</v>
      </c>
      <c r="I14" s="10"/>
      <c r="J14" s="2">
        <f t="shared" si="0"/>
        <v>8029.7</v>
      </c>
      <c r="K14" s="5">
        <v>656.7</v>
      </c>
      <c r="L14" s="5">
        <v>4613.7</v>
      </c>
      <c r="M14" s="5">
        <v>30.4</v>
      </c>
      <c r="N14" s="5">
        <v>286.5</v>
      </c>
      <c r="O14" s="2">
        <f t="shared" si="1"/>
        <v>5587.2999999999993</v>
      </c>
      <c r="P14" s="1">
        <f t="shared" si="2"/>
        <v>2442.4000000000005</v>
      </c>
    </row>
    <row r="15" spans="1:16" ht="23.25" customHeight="1" x14ac:dyDescent="0.3">
      <c r="A15" s="5" t="s">
        <v>6</v>
      </c>
      <c r="B15" s="10">
        <v>971</v>
      </c>
      <c r="C15" s="10">
        <v>1550.6</v>
      </c>
      <c r="D15" s="10">
        <v>463</v>
      </c>
      <c r="E15" s="10">
        <v>1692</v>
      </c>
      <c r="F15" s="10">
        <v>258</v>
      </c>
      <c r="G15" s="10">
        <v>2067</v>
      </c>
      <c r="H15" s="10">
        <v>35.4</v>
      </c>
      <c r="I15" s="10"/>
      <c r="J15" s="2">
        <f t="shared" si="0"/>
        <v>7037</v>
      </c>
      <c r="K15" s="5">
        <v>671</v>
      </c>
      <c r="L15" s="5">
        <v>5381.8</v>
      </c>
      <c r="M15" s="5">
        <v>24.8</v>
      </c>
      <c r="N15" s="5">
        <v>321.8</v>
      </c>
      <c r="O15" s="2">
        <f t="shared" si="1"/>
        <v>6399.4000000000005</v>
      </c>
      <c r="P15" s="1">
        <f t="shared" si="2"/>
        <v>637.59999999999945</v>
      </c>
    </row>
    <row r="16" spans="1:16" ht="23.25" customHeight="1" x14ac:dyDescent="0.3">
      <c r="A16" s="5" t="s">
        <v>7</v>
      </c>
      <c r="B16" s="10">
        <v>652</v>
      </c>
      <c r="C16" s="10">
        <v>774.6</v>
      </c>
      <c r="D16" s="10">
        <v>413</v>
      </c>
      <c r="E16" s="10">
        <v>0</v>
      </c>
      <c r="F16" s="10">
        <v>231.4</v>
      </c>
      <c r="G16" s="10">
        <v>329.9</v>
      </c>
      <c r="H16" s="10">
        <v>35.4</v>
      </c>
      <c r="I16" s="10"/>
      <c r="J16" s="2">
        <f t="shared" si="0"/>
        <v>2436.3000000000002</v>
      </c>
      <c r="K16" s="5">
        <v>728.4</v>
      </c>
      <c r="L16" s="5">
        <v>1199.2</v>
      </c>
      <c r="M16" s="5">
        <v>226.9</v>
      </c>
      <c r="N16" s="5">
        <v>142.69999999999999</v>
      </c>
      <c r="O16" s="2">
        <f t="shared" si="1"/>
        <v>2297.1999999999998</v>
      </c>
      <c r="P16" s="1">
        <f t="shared" si="2"/>
        <v>139.10000000000036</v>
      </c>
    </row>
    <row r="17" spans="1:16" ht="23.25" customHeight="1" x14ac:dyDescent="0.3">
      <c r="A17" s="5" t="s">
        <v>8</v>
      </c>
      <c r="B17" s="10">
        <v>3419.3</v>
      </c>
      <c r="C17" s="10">
        <v>2111.9</v>
      </c>
      <c r="D17" s="10">
        <v>440.9</v>
      </c>
      <c r="E17" s="10">
        <v>1425</v>
      </c>
      <c r="F17" s="10">
        <v>721.2</v>
      </c>
      <c r="G17" s="10">
        <v>3022.3</v>
      </c>
      <c r="H17" s="10">
        <v>40.4</v>
      </c>
      <c r="I17" s="10">
        <v>41.6</v>
      </c>
      <c r="J17" s="2">
        <f>B17+C17+E17+F17+G17+H17+D17+I17</f>
        <v>11222.6</v>
      </c>
      <c r="K17" s="5">
        <v>666.5</v>
      </c>
      <c r="L17" s="5">
        <v>2860.2</v>
      </c>
      <c r="M17" s="5">
        <v>108.9</v>
      </c>
      <c r="N17" s="5">
        <v>337.5</v>
      </c>
      <c r="O17" s="2">
        <f t="shared" si="1"/>
        <v>3973.1</v>
      </c>
      <c r="P17" s="1">
        <f t="shared" si="2"/>
        <v>7249.5</v>
      </c>
    </row>
    <row r="18" spans="1:16" ht="23.25" customHeight="1" x14ac:dyDescent="0.3">
      <c r="A18" s="5" t="s">
        <v>23</v>
      </c>
      <c r="B18" s="10">
        <v>687</v>
      </c>
      <c r="C18" s="10">
        <v>891.2</v>
      </c>
      <c r="D18" s="10">
        <v>550</v>
      </c>
      <c r="E18" s="10">
        <v>1185.5999999999999</v>
      </c>
      <c r="F18" s="10">
        <v>313.89999999999998</v>
      </c>
      <c r="G18" s="10">
        <v>2479.4</v>
      </c>
      <c r="H18" s="10">
        <v>34.4</v>
      </c>
      <c r="I18" s="10"/>
      <c r="J18" s="2">
        <f>B18+C18+E18+F18+G18+H18+D18</f>
        <v>6141.5</v>
      </c>
      <c r="K18" s="5">
        <v>609.70000000000005</v>
      </c>
      <c r="L18" s="5">
        <v>1987.6</v>
      </c>
      <c r="M18" s="5">
        <v>223.5</v>
      </c>
      <c r="N18" s="5">
        <v>116.5</v>
      </c>
      <c r="O18" s="2">
        <f t="shared" si="1"/>
        <v>2937.3</v>
      </c>
      <c r="P18" s="1">
        <f t="shared" si="2"/>
        <v>3204.2</v>
      </c>
    </row>
    <row r="19" spans="1:16" ht="23.25" customHeight="1" x14ac:dyDescent="0.3">
      <c r="A19" s="5" t="s">
        <v>9</v>
      </c>
      <c r="B19" s="10">
        <v>1994.6</v>
      </c>
      <c r="C19" s="10">
        <v>4011.8</v>
      </c>
      <c r="D19" s="10">
        <v>842</v>
      </c>
      <c r="E19" s="10">
        <v>3734</v>
      </c>
      <c r="F19" s="10">
        <v>326.10000000000002</v>
      </c>
      <c r="G19" s="10">
        <v>3555.3</v>
      </c>
      <c r="H19" s="10">
        <v>47.5</v>
      </c>
      <c r="I19" s="10"/>
      <c r="J19" s="2">
        <f>B19+C19+E19+F19+G19+H19+D19</f>
        <v>14511.3</v>
      </c>
      <c r="K19" s="5">
        <v>1646.5</v>
      </c>
      <c r="L19" s="5">
        <v>7005.2</v>
      </c>
      <c r="M19" s="5">
        <v>493.2</v>
      </c>
      <c r="N19" s="5">
        <v>244.5</v>
      </c>
      <c r="O19" s="2">
        <f t="shared" si="1"/>
        <v>9389.4000000000015</v>
      </c>
      <c r="P19" s="1">
        <f t="shared" si="2"/>
        <v>5121.8999999999978</v>
      </c>
    </row>
    <row r="20" spans="1:16" ht="23.25" customHeight="1" x14ac:dyDescent="0.3">
      <c r="A20" s="2" t="s">
        <v>13</v>
      </c>
      <c r="B20" s="11">
        <v>13123.6</v>
      </c>
      <c r="C20" s="11">
        <v>36182.1</v>
      </c>
      <c r="D20" s="11">
        <f t="shared" ref="D20:J20" si="3">D11+D12+D13+D14+D15+D16+D17+D18+D19</f>
        <v>4246.7000000000007</v>
      </c>
      <c r="E20" s="11">
        <v>15817.7</v>
      </c>
      <c r="F20" s="11">
        <v>4544.3999999999996</v>
      </c>
      <c r="G20" s="11">
        <f t="shared" si="3"/>
        <v>14826.400000000001</v>
      </c>
      <c r="H20" s="11">
        <v>1855.2</v>
      </c>
      <c r="I20" s="11">
        <f t="shared" si="3"/>
        <v>41.6</v>
      </c>
      <c r="J20" s="11">
        <f t="shared" si="3"/>
        <v>66505.399999999994</v>
      </c>
      <c r="K20" s="2">
        <f>K10+K11+K12+K13+K14+K15+K16+K17+K18+K19</f>
        <v>7414.6999999999989</v>
      </c>
      <c r="L20" s="2">
        <f>L10+L11+L12+L13+L14+L15+L16+L17+L18+L19</f>
        <v>32971.9</v>
      </c>
      <c r="M20" s="2">
        <f>M10+M11+M12+M13+M14+M15+M16+M17+M18+M19</f>
        <v>1771</v>
      </c>
      <c r="N20" s="2">
        <f>N10+N11+N12+N13+N14+N15+N16+N17+N18+N19</f>
        <v>2256.3000000000002</v>
      </c>
      <c r="O20" s="2">
        <f>O11+O12+O13+O14+O15+O16+O17+O18+O19</f>
        <v>44413.9</v>
      </c>
      <c r="P20" s="2">
        <f>P11+P12+P13+P14+P15+P16+P17+P18+P19</f>
        <v>22091.5</v>
      </c>
    </row>
    <row r="50" spans="5:5" x14ac:dyDescent="0.25">
      <c r="E50">
        <v>942.78</v>
      </c>
    </row>
    <row r="51" spans="5:5" x14ac:dyDescent="0.25">
      <c r="E51">
        <v>24.03</v>
      </c>
    </row>
  </sheetData>
  <mergeCells count="5">
    <mergeCell ref="A5:P6"/>
    <mergeCell ref="A8:A9"/>
    <mergeCell ref="B8:J8"/>
    <mergeCell ref="K8:O8"/>
    <mergeCell ref="P8:P9"/>
  </mergeCells>
  <pageMargins left="0.31496062992125984" right="0.19685039370078741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R51"/>
  <sheetViews>
    <sheetView topLeftCell="A4" workbookViewId="0">
      <selection activeCell="B5" sqref="B5:R6"/>
    </sheetView>
  </sheetViews>
  <sheetFormatPr defaultRowHeight="15" x14ac:dyDescent="0.25"/>
  <cols>
    <col min="1" max="1" width="5" customWidth="1"/>
    <col min="2" max="2" width="18.85546875" customWidth="1"/>
    <col min="3" max="3" width="10.42578125" customWidth="1"/>
    <col min="4" max="4" width="14.42578125" customWidth="1"/>
    <col min="5" max="5" width="11.7109375" customWidth="1"/>
    <col min="6" max="6" width="12.85546875" customWidth="1"/>
    <col min="7" max="7" width="12.28515625" customWidth="1"/>
    <col min="8" max="8" width="13" customWidth="1"/>
    <col min="9" max="9" width="14.28515625" customWidth="1"/>
    <col min="10" max="10" width="14.5703125" customWidth="1"/>
    <col min="11" max="11" width="14.7109375" customWidth="1"/>
    <col min="12" max="12" width="10.28515625" customWidth="1"/>
    <col min="13" max="13" width="19.85546875" customWidth="1"/>
    <col min="14" max="14" width="14.140625" customWidth="1"/>
    <col min="15" max="15" width="14.5703125" customWidth="1"/>
    <col min="16" max="16" width="14.7109375" customWidth="1"/>
    <col min="17" max="17" width="17.140625" customWidth="1"/>
    <col min="18" max="18" width="11.5703125" customWidth="1"/>
  </cols>
  <sheetData>
    <row r="5" spans="2:18" x14ac:dyDescent="0.25">
      <c r="B5" s="17" t="s">
        <v>26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2:18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8" spans="2:18" ht="20.25" x14ac:dyDescent="0.3">
      <c r="B8" s="18" t="s">
        <v>0</v>
      </c>
      <c r="C8" s="20" t="s">
        <v>15</v>
      </c>
      <c r="D8" s="21"/>
      <c r="E8" s="21"/>
      <c r="F8" s="21"/>
      <c r="G8" s="21"/>
      <c r="H8" s="21"/>
      <c r="I8" s="21"/>
      <c r="J8" s="21"/>
      <c r="K8" s="22"/>
      <c r="L8" s="12"/>
      <c r="M8" s="23" t="s">
        <v>16</v>
      </c>
      <c r="N8" s="23"/>
      <c r="O8" s="23"/>
      <c r="P8" s="23"/>
      <c r="Q8" s="23"/>
      <c r="R8" s="24"/>
    </row>
    <row r="9" spans="2:18" ht="73.5" customHeight="1" x14ac:dyDescent="0.3">
      <c r="B9" s="19"/>
      <c r="C9" s="9" t="s">
        <v>10</v>
      </c>
      <c r="D9" s="9" t="s">
        <v>11</v>
      </c>
      <c r="E9" s="9" t="s">
        <v>28</v>
      </c>
      <c r="F9" s="9" t="s">
        <v>21</v>
      </c>
      <c r="G9" s="9" t="s">
        <v>22</v>
      </c>
      <c r="H9" s="9" t="s">
        <v>12</v>
      </c>
      <c r="I9" s="9" t="s">
        <v>27</v>
      </c>
      <c r="J9" s="9" t="s">
        <v>29</v>
      </c>
      <c r="K9" s="3" t="s">
        <v>14</v>
      </c>
      <c r="L9" s="3"/>
      <c r="M9" s="6" t="s">
        <v>17</v>
      </c>
      <c r="N9" s="6" t="s">
        <v>25</v>
      </c>
      <c r="O9" s="6" t="s">
        <v>19</v>
      </c>
      <c r="P9" s="6" t="s">
        <v>20</v>
      </c>
      <c r="Q9" s="3" t="s">
        <v>24</v>
      </c>
      <c r="R9" s="25"/>
    </row>
    <row r="10" spans="2:18" ht="33" customHeight="1" x14ac:dyDescent="0.3">
      <c r="B10" s="5" t="s">
        <v>1</v>
      </c>
      <c r="C10" s="10">
        <v>749.4</v>
      </c>
      <c r="D10" s="10">
        <v>9241.2759999999998</v>
      </c>
      <c r="E10" s="10"/>
      <c r="F10" s="10">
        <v>857.8</v>
      </c>
      <c r="G10" s="10">
        <v>788.4</v>
      </c>
      <c r="H10" s="10">
        <v>197</v>
      </c>
      <c r="I10" s="10"/>
      <c r="J10" s="10"/>
      <c r="K10" s="2">
        <f>C10+D10+F10+G10+H10</f>
        <v>11833.875999999998</v>
      </c>
      <c r="L10" s="2"/>
      <c r="M10" s="7">
        <v>0</v>
      </c>
      <c r="N10" s="7">
        <v>34508.9</v>
      </c>
      <c r="O10" s="7">
        <v>651.20000000000005</v>
      </c>
      <c r="P10" s="7">
        <v>5904.3</v>
      </c>
      <c r="Q10" s="7"/>
      <c r="R10" s="1"/>
    </row>
    <row r="11" spans="2:18" ht="23.25" customHeight="1" x14ac:dyDescent="0.3">
      <c r="B11" s="5" t="s">
        <v>2</v>
      </c>
      <c r="C11" s="10">
        <v>753.1</v>
      </c>
      <c r="D11" s="10">
        <v>915.4</v>
      </c>
      <c r="E11" s="10">
        <v>14.5</v>
      </c>
      <c r="F11" s="10">
        <v>402.3</v>
      </c>
      <c r="G11" s="10">
        <v>39.799999999999997</v>
      </c>
      <c r="H11" s="10">
        <v>660.7</v>
      </c>
      <c r="I11" s="10">
        <v>8.6999999999999993</v>
      </c>
      <c r="J11" s="10"/>
      <c r="K11" s="2">
        <f t="shared" ref="K11:K16" si="0">C11+D11+F11+G11+H11+I11+E11</f>
        <v>2794.5</v>
      </c>
      <c r="L11" s="2"/>
      <c r="M11" s="5">
        <v>732.6</v>
      </c>
      <c r="N11" s="5">
        <v>2779.7</v>
      </c>
      <c r="O11" s="5">
        <v>181</v>
      </c>
      <c r="P11" s="5">
        <v>149.6</v>
      </c>
      <c r="Q11" s="2">
        <f t="shared" ref="Q11:Q19" si="1">M11+N11+O11+P11</f>
        <v>3842.8999999999996</v>
      </c>
      <c r="R11" s="1">
        <f t="shared" ref="R11:R19" si="2">K11-Q11</f>
        <v>-1048.3999999999996</v>
      </c>
    </row>
    <row r="12" spans="2:18" ht="23.25" customHeight="1" x14ac:dyDescent="0.3">
      <c r="B12" s="5" t="s">
        <v>3</v>
      </c>
      <c r="C12" s="10">
        <v>576.9</v>
      </c>
      <c r="D12" s="10">
        <v>794.8</v>
      </c>
      <c r="E12" s="10">
        <v>38.299999999999997</v>
      </c>
      <c r="F12" s="10">
        <v>460.2</v>
      </c>
      <c r="G12" s="10">
        <v>450.4</v>
      </c>
      <c r="H12" s="10">
        <v>546</v>
      </c>
      <c r="I12" s="10">
        <v>80.599999999999994</v>
      </c>
      <c r="J12" s="10"/>
      <c r="K12" s="2">
        <f t="shared" si="0"/>
        <v>2947.2</v>
      </c>
      <c r="L12" s="2"/>
      <c r="M12" s="5">
        <v>1185.5999999999999</v>
      </c>
      <c r="N12" s="5">
        <v>4442.8</v>
      </c>
      <c r="O12" s="5">
        <v>175.9</v>
      </c>
      <c r="P12" s="5">
        <v>238.7</v>
      </c>
      <c r="Q12" s="2">
        <f t="shared" si="1"/>
        <v>6042.9999999999991</v>
      </c>
      <c r="R12" s="1">
        <f t="shared" si="2"/>
        <v>-3095.7999999999993</v>
      </c>
    </row>
    <row r="13" spans="2:18" ht="23.25" customHeight="1" x14ac:dyDescent="0.3">
      <c r="B13" s="5" t="s">
        <v>4</v>
      </c>
      <c r="C13" s="10">
        <v>1122.8</v>
      </c>
      <c r="D13" s="10">
        <v>1055.7</v>
      </c>
      <c r="E13" s="10">
        <v>10.9</v>
      </c>
      <c r="F13" s="10">
        <v>135</v>
      </c>
      <c r="G13" s="10">
        <v>55.4</v>
      </c>
      <c r="H13" s="10">
        <v>913.9</v>
      </c>
      <c r="I13" s="10">
        <v>64.3</v>
      </c>
      <c r="J13" s="10"/>
      <c r="K13" s="2">
        <f t="shared" si="0"/>
        <v>3358.0000000000005</v>
      </c>
      <c r="L13" s="2"/>
      <c r="M13" s="5">
        <v>691.1</v>
      </c>
      <c r="N13" s="5">
        <v>1550.4</v>
      </c>
      <c r="O13" s="5">
        <v>188</v>
      </c>
      <c r="P13" s="5">
        <v>417.2</v>
      </c>
      <c r="Q13" s="2">
        <f t="shared" si="1"/>
        <v>2846.7</v>
      </c>
      <c r="R13" s="1">
        <f t="shared" si="2"/>
        <v>511.30000000000064</v>
      </c>
    </row>
    <row r="14" spans="2:18" ht="23.25" customHeight="1" x14ac:dyDescent="0.3">
      <c r="B14" s="5" t="s">
        <v>5</v>
      </c>
      <c r="C14" s="10">
        <v>2100.9</v>
      </c>
      <c r="D14" s="10">
        <v>2716.3</v>
      </c>
      <c r="E14" s="10">
        <v>47.1</v>
      </c>
      <c r="F14" s="10">
        <v>634</v>
      </c>
      <c r="G14" s="10">
        <v>147.30000000000001</v>
      </c>
      <c r="H14" s="10">
        <v>781</v>
      </c>
      <c r="I14" s="10">
        <v>14.6</v>
      </c>
      <c r="J14" s="10"/>
      <c r="K14" s="2">
        <f t="shared" si="0"/>
        <v>6441.2000000000016</v>
      </c>
      <c r="L14" s="2"/>
      <c r="M14" s="5">
        <v>724.9</v>
      </c>
      <c r="N14" s="5">
        <v>4238.6000000000004</v>
      </c>
      <c r="O14" s="5">
        <v>8.6</v>
      </c>
      <c r="P14" s="5">
        <v>198.1</v>
      </c>
      <c r="Q14" s="2">
        <f t="shared" si="1"/>
        <v>5170.2000000000007</v>
      </c>
      <c r="R14" s="1">
        <f t="shared" si="2"/>
        <v>1271.0000000000009</v>
      </c>
    </row>
    <row r="15" spans="2:18" ht="23.25" customHeight="1" x14ac:dyDescent="0.3">
      <c r="B15" s="5" t="s">
        <v>6</v>
      </c>
      <c r="C15" s="10">
        <v>1051.7</v>
      </c>
      <c r="D15" s="10">
        <v>1212.2</v>
      </c>
      <c r="E15" s="10">
        <v>66.3</v>
      </c>
      <c r="F15" s="10">
        <v>1680.7</v>
      </c>
      <c r="G15" s="10">
        <v>229.1</v>
      </c>
      <c r="H15" s="10">
        <v>2119.1999999999998</v>
      </c>
      <c r="I15" s="10">
        <v>27.4</v>
      </c>
      <c r="J15" s="10"/>
      <c r="K15" s="2">
        <f t="shared" si="0"/>
        <v>6386.6</v>
      </c>
      <c r="L15" s="2"/>
      <c r="M15" s="5">
        <v>434.5</v>
      </c>
      <c r="N15" s="5">
        <v>4683.6000000000004</v>
      </c>
      <c r="O15" s="5">
        <v>4.2</v>
      </c>
      <c r="P15" s="5">
        <v>305.7</v>
      </c>
      <c r="Q15" s="2">
        <f t="shared" si="1"/>
        <v>5428</v>
      </c>
      <c r="R15" s="1">
        <f t="shared" si="2"/>
        <v>958.60000000000036</v>
      </c>
    </row>
    <row r="16" spans="2:18" ht="23.25" customHeight="1" x14ac:dyDescent="0.3">
      <c r="B16" s="5" t="s">
        <v>7</v>
      </c>
      <c r="C16" s="10">
        <v>1721.2</v>
      </c>
      <c r="D16" s="10">
        <v>283.5</v>
      </c>
      <c r="E16" s="10">
        <v>75.599999999999994</v>
      </c>
      <c r="F16" s="10">
        <v>141.69999999999999</v>
      </c>
      <c r="G16" s="10">
        <v>236.8</v>
      </c>
      <c r="H16" s="10">
        <v>546.20000000000005</v>
      </c>
      <c r="I16" s="10">
        <v>16</v>
      </c>
      <c r="J16" s="10"/>
      <c r="K16" s="2">
        <f t="shared" si="0"/>
        <v>3021.0000000000005</v>
      </c>
      <c r="L16" s="2"/>
      <c r="M16" s="5">
        <v>697</v>
      </c>
      <c r="N16" s="5">
        <v>1164.3</v>
      </c>
      <c r="O16" s="5">
        <v>181</v>
      </c>
      <c r="P16" s="5">
        <v>169</v>
      </c>
      <c r="Q16" s="2">
        <f t="shared" si="1"/>
        <v>2211.3000000000002</v>
      </c>
      <c r="R16" s="1">
        <f t="shared" si="2"/>
        <v>809.70000000000027</v>
      </c>
    </row>
    <row r="17" spans="2:18" ht="23.25" customHeight="1" x14ac:dyDescent="0.3">
      <c r="B17" s="5" t="s">
        <v>8</v>
      </c>
      <c r="C17" s="10">
        <v>1185.0999999999999</v>
      </c>
      <c r="D17" s="10">
        <v>1146.9000000000001</v>
      </c>
      <c r="E17" s="10">
        <v>32.4</v>
      </c>
      <c r="F17" s="10">
        <v>868.8</v>
      </c>
      <c r="G17" s="10">
        <v>84.1</v>
      </c>
      <c r="H17" s="10">
        <v>3618.4</v>
      </c>
      <c r="I17" s="10">
        <v>23.2</v>
      </c>
      <c r="J17" s="10">
        <v>56.2</v>
      </c>
      <c r="K17" s="2">
        <f>C17+D17+F17+G17+H17+I17+E17+J17</f>
        <v>7015.0999999999995</v>
      </c>
      <c r="L17" s="2"/>
      <c r="M17" s="5">
        <v>705.2</v>
      </c>
      <c r="N17" s="5">
        <v>2270.1999999999998</v>
      </c>
      <c r="O17" s="5">
        <v>102.4</v>
      </c>
      <c r="P17" s="5">
        <v>195.2</v>
      </c>
      <c r="Q17" s="2">
        <f t="shared" si="1"/>
        <v>3272.9999999999995</v>
      </c>
      <c r="R17" s="1">
        <f t="shared" si="2"/>
        <v>3742.1</v>
      </c>
    </row>
    <row r="18" spans="2:18" ht="23.25" customHeight="1" x14ac:dyDescent="0.3">
      <c r="B18" s="5" t="s">
        <v>23</v>
      </c>
      <c r="C18" s="10">
        <v>333.9</v>
      </c>
      <c r="D18" s="10">
        <v>439</v>
      </c>
      <c r="E18" s="10">
        <v>63.3</v>
      </c>
      <c r="F18" s="10">
        <v>1098.9000000000001</v>
      </c>
      <c r="G18" s="10">
        <v>173.7</v>
      </c>
      <c r="H18" s="10">
        <v>771.8</v>
      </c>
      <c r="I18" s="10">
        <v>30.1</v>
      </c>
      <c r="J18" s="10"/>
      <c r="K18" s="2">
        <f>C18+D18+F18+G18+H18+I18+E18</f>
        <v>2910.7000000000003</v>
      </c>
      <c r="L18" s="2"/>
      <c r="M18" s="5">
        <v>669.4</v>
      </c>
      <c r="N18" s="5">
        <v>1552.6</v>
      </c>
      <c r="O18" s="5">
        <v>181.5</v>
      </c>
      <c r="P18" s="5">
        <v>79.8</v>
      </c>
      <c r="Q18" s="2">
        <f t="shared" si="1"/>
        <v>2483.3000000000002</v>
      </c>
      <c r="R18" s="1">
        <f t="shared" si="2"/>
        <v>427.40000000000009</v>
      </c>
    </row>
    <row r="19" spans="2:18" ht="23.25" customHeight="1" x14ac:dyDescent="0.3">
      <c r="B19" s="5" t="s">
        <v>9</v>
      </c>
      <c r="C19" s="10">
        <v>1599.1</v>
      </c>
      <c r="D19" s="10">
        <v>2211.3000000000002</v>
      </c>
      <c r="E19" s="10">
        <v>171</v>
      </c>
      <c r="F19" s="10">
        <v>1612.8</v>
      </c>
      <c r="G19" s="10">
        <v>326.2</v>
      </c>
      <c r="H19" s="10">
        <v>3934.1</v>
      </c>
      <c r="I19" s="10">
        <v>63.9</v>
      </c>
      <c r="J19" s="10"/>
      <c r="K19" s="2">
        <f>C19+D19+F19+G19+H19+I19+E19</f>
        <v>9918.4</v>
      </c>
      <c r="L19" s="2"/>
      <c r="M19" s="5">
        <v>755.9</v>
      </c>
      <c r="N19" s="5">
        <v>5547.7</v>
      </c>
      <c r="O19" s="5">
        <v>340.9</v>
      </c>
      <c r="P19" s="5">
        <v>355.5</v>
      </c>
      <c r="Q19" s="2">
        <f t="shared" si="1"/>
        <v>6999.9999999999991</v>
      </c>
      <c r="R19" s="1">
        <f t="shared" si="2"/>
        <v>2918.4000000000005</v>
      </c>
    </row>
    <row r="20" spans="2:18" ht="23.25" customHeight="1" x14ac:dyDescent="0.3">
      <c r="B20" s="2" t="s">
        <v>13</v>
      </c>
      <c r="C20" s="11">
        <f>C11+C12+C13+C14+C15+C16+C17+C18+C19</f>
        <v>10444.700000000001</v>
      </c>
      <c r="D20" s="11">
        <f t="shared" ref="D20:K20" si="3">D11+D12+D13+D14+D15+D16+D17+D18+D19</f>
        <v>10775.099999999999</v>
      </c>
      <c r="E20" s="11">
        <f t="shared" si="3"/>
        <v>519.4</v>
      </c>
      <c r="F20" s="11">
        <f t="shared" si="3"/>
        <v>7034.4000000000005</v>
      </c>
      <c r="G20" s="11">
        <f t="shared" si="3"/>
        <v>1742.8000000000002</v>
      </c>
      <c r="H20" s="11">
        <f t="shared" si="3"/>
        <v>13891.3</v>
      </c>
      <c r="I20" s="11">
        <f t="shared" si="3"/>
        <v>328.79999999999995</v>
      </c>
      <c r="J20" s="11">
        <f t="shared" si="3"/>
        <v>56.2</v>
      </c>
      <c r="K20" s="11">
        <f t="shared" si="3"/>
        <v>44792.7</v>
      </c>
      <c r="L20" s="11">
        <v>100</v>
      </c>
      <c r="M20" s="2">
        <f>M10+M11+M12+M13+M14+M15+M16+M17+M18+M19</f>
        <v>6596.1999999999989</v>
      </c>
      <c r="N20" s="2">
        <f>N10+N11+N12+N13+N14+N15+N16+N17+N18+N19</f>
        <v>62738.799999999996</v>
      </c>
      <c r="O20" s="2">
        <f>O10+O11+O12+O13+O14+O15+O16+O17+O18+O19</f>
        <v>2014.6999999999998</v>
      </c>
      <c r="P20" s="2">
        <f>P10+P11+P12+P13+P14+P15+P16+P17+P18+P19</f>
        <v>8013.1</v>
      </c>
      <c r="Q20" s="2">
        <f>Q11+Q12+Q13+Q14+Q15+Q16+Q17+Q18+Q19</f>
        <v>38298.399999999994</v>
      </c>
      <c r="R20" s="2">
        <f>R11+R12+R13+R14+R15+R16+R17+R18+R19</f>
        <v>6494.3000000000038</v>
      </c>
    </row>
    <row r="50" spans="6:6" x14ac:dyDescent="0.25">
      <c r="F50">
        <v>942.78</v>
      </c>
    </row>
    <row r="51" spans="6:6" x14ac:dyDescent="0.25">
      <c r="F51">
        <v>24.03</v>
      </c>
    </row>
  </sheetData>
  <sortState xmlns:xlrd2="http://schemas.microsoft.com/office/spreadsheetml/2017/richdata2" ref="B11:Q20">
    <sortCondition ref="K5:K6"/>
  </sortState>
  <mergeCells count="5">
    <mergeCell ref="B5:R6"/>
    <mergeCell ref="B8:B9"/>
    <mergeCell ref="C8:K8"/>
    <mergeCell ref="M8:Q8"/>
    <mergeCell ref="R8:R9"/>
  </mergeCells>
  <pageMargins left="0.31496062992125984" right="0.19685039370078741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6:E11"/>
  <sheetViews>
    <sheetView workbookViewId="0">
      <selection activeCell="E11" sqref="E11"/>
    </sheetView>
  </sheetViews>
  <sheetFormatPr defaultRowHeight="15" x14ac:dyDescent="0.25"/>
  <sheetData>
    <row r="6" spans="3:5" x14ac:dyDescent="0.25">
      <c r="D6" t="s">
        <v>30</v>
      </c>
      <c r="E6" t="s">
        <v>31</v>
      </c>
    </row>
    <row r="7" spans="3:5" ht="30" x14ac:dyDescent="0.25">
      <c r="C7" s="13" t="s">
        <v>32</v>
      </c>
      <c r="D7" s="14">
        <v>118703.5</v>
      </c>
      <c r="E7" s="15" t="e">
        <f>D7/D11*100</f>
        <v>#DIV/0!</v>
      </c>
    </row>
    <row r="8" spans="3:5" ht="90" x14ac:dyDescent="0.25">
      <c r="C8" s="13" t="s">
        <v>33</v>
      </c>
      <c r="D8" s="14">
        <v>1878.2</v>
      </c>
      <c r="E8" s="15">
        <v>0.91</v>
      </c>
    </row>
    <row r="9" spans="3:5" ht="90" x14ac:dyDescent="0.25">
      <c r="C9" s="13" t="s">
        <v>34</v>
      </c>
      <c r="D9" s="14">
        <v>37106.199999999997</v>
      </c>
      <c r="E9" s="15" t="e">
        <f>D9/D11*100</f>
        <v>#DIV/0!</v>
      </c>
    </row>
    <row r="10" spans="3:5" ht="90" x14ac:dyDescent="0.25">
      <c r="C10" s="13" t="s">
        <v>35</v>
      </c>
      <c r="D10" s="14">
        <v>49153.8</v>
      </c>
      <c r="E10" s="15" t="e">
        <f>D10/D11*100</f>
        <v>#DIV/0!</v>
      </c>
    </row>
    <row r="11" spans="3:5" x14ac:dyDescent="0.25">
      <c r="C11" s="13"/>
      <c r="D11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:R51"/>
  <sheetViews>
    <sheetView topLeftCell="A4" workbookViewId="0">
      <selection activeCell="B8" sqref="B8:R20"/>
    </sheetView>
  </sheetViews>
  <sheetFormatPr defaultRowHeight="15" x14ac:dyDescent="0.25"/>
  <cols>
    <col min="1" max="1" width="5" customWidth="1"/>
    <col min="2" max="2" width="18.85546875" customWidth="1"/>
    <col min="3" max="3" width="10.42578125" customWidth="1"/>
    <col min="4" max="4" width="14.42578125" customWidth="1"/>
    <col min="5" max="5" width="11.7109375" customWidth="1"/>
    <col min="6" max="6" width="14.85546875" customWidth="1"/>
    <col min="7" max="7" width="12.28515625" customWidth="1"/>
    <col min="8" max="8" width="17" customWidth="1"/>
    <col min="9" max="9" width="14.28515625" customWidth="1"/>
    <col min="10" max="10" width="17.85546875" customWidth="1"/>
    <col min="11" max="11" width="14.7109375" customWidth="1"/>
    <col min="12" max="12" width="11.28515625" customWidth="1"/>
    <col min="13" max="13" width="19.85546875" customWidth="1"/>
    <col min="14" max="14" width="14.140625" customWidth="1"/>
    <col min="15" max="15" width="14.5703125" customWidth="1"/>
    <col min="16" max="16" width="14.7109375" customWidth="1"/>
    <col min="17" max="17" width="17.140625" customWidth="1"/>
    <col min="18" max="18" width="11.5703125" customWidth="1"/>
  </cols>
  <sheetData>
    <row r="5" spans="2:18" x14ac:dyDescent="0.25">
      <c r="B5" s="17" t="s">
        <v>26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2:18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8" spans="2:18" ht="20.25" x14ac:dyDescent="0.3">
      <c r="B8" s="18" t="s">
        <v>0</v>
      </c>
      <c r="C8" s="20" t="s">
        <v>15</v>
      </c>
      <c r="D8" s="21"/>
      <c r="E8" s="21"/>
      <c r="F8" s="21"/>
      <c r="G8" s="21"/>
      <c r="H8" s="21"/>
      <c r="I8" s="21"/>
      <c r="J8" s="21"/>
      <c r="K8" s="22"/>
      <c r="L8" s="12"/>
      <c r="M8" s="23" t="s">
        <v>16</v>
      </c>
      <c r="N8" s="23"/>
      <c r="O8" s="23"/>
      <c r="P8" s="23"/>
      <c r="Q8" s="23"/>
      <c r="R8" s="24"/>
    </row>
    <row r="9" spans="2:18" ht="81.75" customHeight="1" x14ac:dyDescent="0.3">
      <c r="B9" s="19"/>
      <c r="C9" s="9" t="s">
        <v>10</v>
      </c>
      <c r="D9" s="9" t="s">
        <v>11</v>
      </c>
      <c r="E9" s="9" t="s">
        <v>28</v>
      </c>
      <c r="F9" s="9" t="s">
        <v>21</v>
      </c>
      <c r="G9" s="9" t="s">
        <v>22</v>
      </c>
      <c r="H9" s="9" t="s">
        <v>12</v>
      </c>
      <c r="I9" s="9" t="s">
        <v>27</v>
      </c>
      <c r="J9" s="9" t="s">
        <v>29</v>
      </c>
      <c r="K9" s="3" t="s">
        <v>14</v>
      </c>
      <c r="L9" s="3"/>
      <c r="M9" s="6" t="s">
        <v>17</v>
      </c>
      <c r="N9" s="6" t="s">
        <v>25</v>
      </c>
      <c r="O9" s="6" t="s">
        <v>19</v>
      </c>
      <c r="P9" s="6" t="s">
        <v>20</v>
      </c>
      <c r="Q9" s="3" t="s">
        <v>24</v>
      </c>
      <c r="R9" s="25"/>
    </row>
    <row r="10" spans="2:18" ht="23.25" hidden="1" customHeight="1" x14ac:dyDescent="0.3">
      <c r="B10" s="5" t="s">
        <v>1</v>
      </c>
      <c r="C10" s="10">
        <v>749.4</v>
      </c>
      <c r="D10" s="10">
        <v>9241.2759999999998</v>
      </c>
      <c r="E10" s="10"/>
      <c r="F10" s="10">
        <v>857.8</v>
      </c>
      <c r="G10" s="10">
        <v>788.4</v>
      </c>
      <c r="H10" s="10">
        <v>197</v>
      </c>
      <c r="I10" s="10"/>
      <c r="J10" s="10"/>
      <c r="K10" s="2">
        <f>C10+D10+F10+G10+H10</f>
        <v>11833.875999999998</v>
      </c>
      <c r="L10" s="2"/>
      <c r="M10" s="7">
        <v>0</v>
      </c>
      <c r="N10" s="7">
        <v>34508.9</v>
      </c>
      <c r="O10" s="7">
        <v>651.20000000000005</v>
      </c>
      <c r="P10" s="7">
        <v>5904.3</v>
      </c>
      <c r="Q10" s="7"/>
      <c r="R10" s="1"/>
    </row>
    <row r="11" spans="2:18" ht="23.25" customHeight="1" x14ac:dyDescent="0.3">
      <c r="B11" s="5" t="s">
        <v>2</v>
      </c>
      <c r="C11" s="10">
        <v>753.1</v>
      </c>
      <c r="D11" s="10">
        <v>915.4</v>
      </c>
      <c r="E11" s="10">
        <v>14.5</v>
      </c>
      <c r="F11" s="10">
        <v>402.3</v>
      </c>
      <c r="G11" s="10">
        <v>39.799999999999997</v>
      </c>
      <c r="H11" s="10">
        <v>660.7</v>
      </c>
      <c r="I11" s="10">
        <v>8.6999999999999993</v>
      </c>
      <c r="J11" s="10"/>
      <c r="K11" s="2">
        <f>C11+D11+F11+G11+H11+I11+E11</f>
        <v>2794.5</v>
      </c>
      <c r="L11" s="8">
        <f>K11/K20*100</f>
        <v>6.2387397946540402</v>
      </c>
      <c r="M11" s="5">
        <v>732.6</v>
      </c>
      <c r="N11" s="5">
        <v>2779.7</v>
      </c>
      <c r="O11" s="5">
        <v>181</v>
      </c>
      <c r="P11" s="5">
        <v>149.6</v>
      </c>
      <c r="Q11" s="2">
        <f>M11+N11+O11+P11</f>
        <v>3842.8999999999996</v>
      </c>
      <c r="R11" s="1">
        <f t="shared" ref="R11:R19" si="0">K11-Q11</f>
        <v>-1048.3999999999996</v>
      </c>
    </row>
    <row r="12" spans="2:18" ht="23.25" customHeight="1" x14ac:dyDescent="0.3">
      <c r="B12" s="5" t="s">
        <v>3</v>
      </c>
      <c r="C12" s="10">
        <v>576.9</v>
      </c>
      <c r="D12" s="10">
        <v>794.8</v>
      </c>
      <c r="E12" s="10">
        <v>38.299999999999997</v>
      </c>
      <c r="F12" s="10">
        <v>460.2</v>
      </c>
      <c r="G12" s="10">
        <v>450.4</v>
      </c>
      <c r="H12" s="10">
        <v>546</v>
      </c>
      <c r="I12" s="10">
        <v>80.599999999999994</v>
      </c>
      <c r="J12" s="10"/>
      <c r="K12" s="2">
        <f t="shared" ref="K12:K19" si="1">C12+D12+F12+G12+H12+I12+E12</f>
        <v>2947.2</v>
      </c>
      <c r="L12" s="8">
        <f>K12/K20*100</f>
        <v>6.579643557990476</v>
      </c>
      <c r="M12" s="5">
        <v>1185.5999999999999</v>
      </c>
      <c r="N12" s="5">
        <v>4442.8</v>
      </c>
      <c r="O12" s="5">
        <v>175.9</v>
      </c>
      <c r="P12" s="5">
        <v>238.7</v>
      </c>
      <c r="Q12" s="2">
        <f t="shared" ref="Q12:Q19" si="2">M12+N12+O12+P12</f>
        <v>6042.9999999999991</v>
      </c>
      <c r="R12" s="1">
        <f t="shared" si="0"/>
        <v>-3095.7999999999993</v>
      </c>
    </row>
    <row r="13" spans="2:18" ht="23.25" customHeight="1" x14ac:dyDescent="0.3">
      <c r="B13" s="5" t="s">
        <v>4</v>
      </c>
      <c r="C13" s="10">
        <v>1122.8</v>
      </c>
      <c r="D13" s="10">
        <v>1055.7</v>
      </c>
      <c r="E13" s="10">
        <v>10.9</v>
      </c>
      <c r="F13" s="10">
        <v>135</v>
      </c>
      <c r="G13" s="10">
        <v>55.4</v>
      </c>
      <c r="H13" s="10">
        <v>913.9</v>
      </c>
      <c r="I13" s="10">
        <v>64.3</v>
      </c>
      <c r="J13" s="10"/>
      <c r="K13" s="2">
        <f t="shared" si="1"/>
        <v>3358.0000000000005</v>
      </c>
      <c r="L13" s="8">
        <f>K13/K20*100</f>
        <v>7.4967572841110286</v>
      </c>
      <c r="M13" s="5">
        <v>691.1</v>
      </c>
      <c r="N13" s="5">
        <v>1550.4</v>
      </c>
      <c r="O13" s="5">
        <v>188</v>
      </c>
      <c r="P13" s="5">
        <v>417.2</v>
      </c>
      <c r="Q13" s="2">
        <f t="shared" si="2"/>
        <v>2846.7</v>
      </c>
      <c r="R13" s="1">
        <f t="shared" si="0"/>
        <v>511.30000000000064</v>
      </c>
    </row>
    <row r="14" spans="2:18" ht="23.25" customHeight="1" x14ac:dyDescent="0.3">
      <c r="B14" s="5" t="s">
        <v>5</v>
      </c>
      <c r="C14" s="10">
        <v>2100.9</v>
      </c>
      <c r="D14" s="10">
        <v>2716.3</v>
      </c>
      <c r="E14" s="10">
        <v>47.1</v>
      </c>
      <c r="F14" s="10">
        <v>634</v>
      </c>
      <c r="G14" s="10">
        <v>147.30000000000001</v>
      </c>
      <c r="H14" s="10">
        <v>781</v>
      </c>
      <c r="I14" s="10">
        <v>14.6</v>
      </c>
      <c r="J14" s="10"/>
      <c r="K14" s="2">
        <f t="shared" si="1"/>
        <v>6441.2000000000016</v>
      </c>
      <c r="L14" s="8">
        <f>K14/K20*100</f>
        <v>14.380021744614641</v>
      </c>
      <c r="M14" s="5">
        <v>724.9</v>
      </c>
      <c r="N14" s="5">
        <v>4238.6000000000004</v>
      </c>
      <c r="O14" s="5">
        <v>8.6</v>
      </c>
      <c r="P14" s="5">
        <v>198.1</v>
      </c>
      <c r="Q14" s="2">
        <f t="shared" si="2"/>
        <v>5170.2000000000007</v>
      </c>
      <c r="R14" s="1">
        <f t="shared" si="0"/>
        <v>1271.0000000000009</v>
      </c>
    </row>
    <row r="15" spans="2:18" ht="23.25" customHeight="1" x14ac:dyDescent="0.3">
      <c r="B15" s="5" t="s">
        <v>6</v>
      </c>
      <c r="C15" s="10">
        <v>1051.7</v>
      </c>
      <c r="D15" s="10">
        <v>1212.2</v>
      </c>
      <c r="E15" s="10">
        <v>66.3</v>
      </c>
      <c r="F15" s="10">
        <v>1680.7</v>
      </c>
      <c r="G15" s="10">
        <v>229.1</v>
      </c>
      <c r="H15" s="10">
        <v>2119.1999999999998</v>
      </c>
      <c r="I15" s="10">
        <v>27.4</v>
      </c>
      <c r="J15" s="10"/>
      <c r="K15" s="2">
        <f t="shared" si="1"/>
        <v>6386.6</v>
      </c>
      <c r="L15" s="8">
        <f>K15/K20*100</f>
        <v>14.258126882282159</v>
      </c>
      <c r="M15" s="5">
        <v>434.5</v>
      </c>
      <c r="N15" s="5">
        <v>4683.6000000000004</v>
      </c>
      <c r="O15" s="5">
        <v>4.2</v>
      </c>
      <c r="P15" s="5">
        <v>305.7</v>
      </c>
      <c r="Q15" s="2">
        <f t="shared" si="2"/>
        <v>5428</v>
      </c>
      <c r="R15" s="1">
        <f t="shared" si="0"/>
        <v>958.60000000000036</v>
      </c>
    </row>
    <row r="16" spans="2:18" ht="23.25" customHeight="1" x14ac:dyDescent="0.3">
      <c r="B16" s="5" t="s">
        <v>7</v>
      </c>
      <c r="C16" s="10">
        <v>1721.2</v>
      </c>
      <c r="D16" s="10">
        <v>283.5</v>
      </c>
      <c r="E16" s="10">
        <v>75.599999999999994</v>
      </c>
      <c r="F16" s="10">
        <v>141.69999999999999</v>
      </c>
      <c r="G16" s="10">
        <v>236.8</v>
      </c>
      <c r="H16" s="10">
        <v>546.20000000000005</v>
      </c>
      <c r="I16" s="10">
        <v>16</v>
      </c>
      <c r="J16" s="10"/>
      <c r="K16" s="2">
        <f t="shared" si="1"/>
        <v>3021.0000000000005</v>
      </c>
      <c r="L16" s="8">
        <f>K16/K20*100</f>
        <v>6.7444025477365752</v>
      </c>
      <c r="M16" s="5">
        <v>697</v>
      </c>
      <c r="N16" s="5">
        <v>1164.3</v>
      </c>
      <c r="O16" s="5">
        <v>181</v>
      </c>
      <c r="P16" s="5">
        <v>169</v>
      </c>
      <c r="Q16" s="2">
        <f t="shared" si="2"/>
        <v>2211.3000000000002</v>
      </c>
      <c r="R16" s="1">
        <f t="shared" si="0"/>
        <v>809.70000000000027</v>
      </c>
    </row>
    <row r="17" spans="2:18" ht="23.25" customHeight="1" x14ac:dyDescent="0.3">
      <c r="B17" s="5" t="s">
        <v>8</v>
      </c>
      <c r="C17" s="10">
        <v>1185.0999999999999</v>
      </c>
      <c r="D17" s="10">
        <v>1146.9000000000001</v>
      </c>
      <c r="E17" s="10">
        <v>32.4</v>
      </c>
      <c r="F17" s="10">
        <v>868.8</v>
      </c>
      <c r="G17" s="10">
        <v>84.1</v>
      </c>
      <c r="H17" s="10">
        <v>3618.4</v>
      </c>
      <c r="I17" s="10">
        <v>23.2</v>
      </c>
      <c r="J17" s="10">
        <v>56.2</v>
      </c>
      <c r="K17" s="2">
        <f>C17+D17+F17+G17+H17+I17+E17+J17</f>
        <v>7015.0999999999995</v>
      </c>
      <c r="L17" s="8">
        <f>K17/K20*100</f>
        <v>15.661257303087334</v>
      </c>
      <c r="M17" s="5">
        <v>705.2</v>
      </c>
      <c r="N17" s="5">
        <v>2270.1999999999998</v>
      </c>
      <c r="O17" s="5">
        <v>102.4</v>
      </c>
      <c r="P17" s="5">
        <v>195.2</v>
      </c>
      <c r="Q17" s="2">
        <f t="shared" si="2"/>
        <v>3272.9999999999995</v>
      </c>
      <c r="R17" s="1">
        <f t="shared" si="0"/>
        <v>3742.1</v>
      </c>
    </row>
    <row r="18" spans="2:18" ht="23.25" customHeight="1" x14ac:dyDescent="0.3">
      <c r="B18" s="5" t="s">
        <v>23</v>
      </c>
      <c r="C18" s="10">
        <v>333.9</v>
      </c>
      <c r="D18" s="10">
        <v>439</v>
      </c>
      <c r="E18" s="10">
        <v>63.3</v>
      </c>
      <c r="F18" s="10">
        <v>1098.9000000000001</v>
      </c>
      <c r="G18" s="10">
        <v>173.7</v>
      </c>
      <c r="H18" s="10">
        <v>771.8</v>
      </c>
      <c r="I18" s="10">
        <v>30.1</v>
      </c>
      <c r="J18" s="10"/>
      <c r="K18" s="2">
        <f t="shared" si="1"/>
        <v>2910.7000000000003</v>
      </c>
      <c r="L18" s="8">
        <f>K18/K20*100</f>
        <v>6.4981570657718786</v>
      </c>
      <c r="M18" s="5">
        <v>669.4</v>
      </c>
      <c r="N18" s="5">
        <v>1552.6</v>
      </c>
      <c r="O18" s="5">
        <v>181.5</v>
      </c>
      <c r="P18" s="5">
        <v>79.8</v>
      </c>
      <c r="Q18" s="2">
        <f t="shared" si="2"/>
        <v>2483.3000000000002</v>
      </c>
      <c r="R18" s="1">
        <f t="shared" si="0"/>
        <v>427.40000000000009</v>
      </c>
    </row>
    <row r="19" spans="2:18" ht="23.25" customHeight="1" x14ac:dyDescent="0.3">
      <c r="B19" s="5" t="s">
        <v>9</v>
      </c>
      <c r="C19" s="10">
        <v>1599.1</v>
      </c>
      <c r="D19" s="10">
        <v>2211.3000000000002</v>
      </c>
      <c r="E19" s="10">
        <v>171</v>
      </c>
      <c r="F19" s="10">
        <v>1612.8</v>
      </c>
      <c r="G19" s="10">
        <v>326.2</v>
      </c>
      <c r="H19" s="10">
        <v>3934.1</v>
      </c>
      <c r="I19" s="10">
        <v>63.9</v>
      </c>
      <c r="J19" s="10"/>
      <c r="K19" s="2">
        <f t="shared" si="1"/>
        <v>9918.4</v>
      </c>
      <c r="L19" s="8">
        <f>K19/K20*100</f>
        <v>22.14289381975188</v>
      </c>
      <c r="M19" s="5">
        <v>755.9</v>
      </c>
      <c r="N19" s="5">
        <v>5547.7</v>
      </c>
      <c r="O19" s="5">
        <v>340.9</v>
      </c>
      <c r="P19" s="5">
        <v>355.5</v>
      </c>
      <c r="Q19" s="2">
        <f t="shared" si="2"/>
        <v>6999.9999999999991</v>
      </c>
      <c r="R19" s="1">
        <f t="shared" si="0"/>
        <v>2918.4000000000005</v>
      </c>
    </row>
    <row r="20" spans="2:18" ht="23.25" customHeight="1" x14ac:dyDescent="0.3">
      <c r="B20" s="2" t="s">
        <v>13</v>
      </c>
      <c r="C20" s="11">
        <f>C11+C12+C13+C14+C15+C16+C17+C18+C19</f>
        <v>10444.700000000001</v>
      </c>
      <c r="D20" s="11">
        <f t="shared" ref="D20:K20" si="3">D11+D12+D13+D14+D15+D16+D17+D18+D19</f>
        <v>10775.099999999999</v>
      </c>
      <c r="E20" s="11">
        <f t="shared" si="3"/>
        <v>519.4</v>
      </c>
      <c r="F20" s="11">
        <f t="shared" si="3"/>
        <v>7034.4000000000005</v>
      </c>
      <c r="G20" s="11">
        <f t="shared" si="3"/>
        <v>1742.8000000000002</v>
      </c>
      <c r="H20" s="11">
        <f t="shared" si="3"/>
        <v>13891.3</v>
      </c>
      <c r="I20" s="11">
        <f t="shared" si="3"/>
        <v>328.79999999999995</v>
      </c>
      <c r="J20" s="11">
        <f t="shared" si="3"/>
        <v>56.2</v>
      </c>
      <c r="K20" s="11">
        <f t="shared" si="3"/>
        <v>44792.7</v>
      </c>
      <c r="L20" s="11">
        <v>100</v>
      </c>
      <c r="M20" s="2">
        <f>M10+M11+M12+M13+M14+M15+M16+M17+M18+M19</f>
        <v>6596.1999999999989</v>
      </c>
      <c r="N20" s="2">
        <f t="shared" ref="N20:P20" si="4">N10+N11+N12+N13+N14+N15+N16+N17+N18+N19</f>
        <v>62738.799999999996</v>
      </c>
      <c r="O20" s="2">
        <f t="shared" si="4"/>
        <v>2014.6999999999998</v>
      </c>
      <c r="P20" s="2">
        <f t="shared" si="4"/>
        <v>8013.1</v>
      </c>
      <c r="Q20" s="2">
        <f>Q11+Q12+Q13+Q14+Q15+Q16+Q17+Q18+Q19</f>
        <v>38298.399999999994</v>
      </c>
      <c r="R20" s="2">
        <f>R11+R12+R13+R14+R15+R16+R17+R18+R19</f>
        <v>6494.3000000000038</v>
      </c>
    </row>
    <row r="50" spans="6:6" x14ac:dyDescent="0.25">
      <c r="F50">
        <v>942.78</v>
      </c>
    </row>
    <row r="51" spans="6:6" x14ac:dyDescent="0.25">
      <c r="F51">
        <v>24.03</v>
      </c>
    </row>
  </sheetData>
  <mergeCells count="5">
    <mergeCell ref="B8:B9"/>
    <mergeCell ref="C8:K8"/>
    <mergeCell ref="M8:Q8"/>
    <mergeCell ref="R8:R9"/>
    <mergeCell ref="B5:R6"/>
  </mergeCells>
  <pageMargins left="0.31496062992125984" right="0.19685039370078741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5:R48"/>
  <sheetViews>
    <sheetView topLeftCell="A4" workbookViewId="0">
      <selection activeCell="L8" sqref="L8"/>
    </sheetView>
  </sheetViews>
  <sheetFormatPr defaultRowHeight="15" x14ac:dyDescent="0.25"/>
  <cols>
    <col min="1" max="1" width="5" customWidth="1"/>
    <col min="2" max="2" width="18.85546875" customWidth="1"/>
    <col min="3" max="3" width="10.42578125" customWidth="1"/>
    <col min="4" max="4" width="14.42578125" customWidth="1"/>
    <col min="5" max="5" width="14.85546875" customWidth="1"/>
    <col min="6" max="6" width="12.28515625" customWidth="1"/>
    <col min="7" max="7" width="17" customWidth="1"/>
    <col min="8" max="8" width="14.7109375" customWidth="1"/>
    <col min="9" max="9" width="19.85546875" customWidth="1"/>
    <col min="10" max="10" width="14.140625" customWidth="1"/>
    <col min="11" max="11" width="14.5703125" customWidth="1"/>
    <col min="12" max="12" width="14.7109375" customWidth="1"/>
    <col min="13" max="13" width="17.140625" customWidth="1"/>
    <col min="14" max="14" width="12.28515625" customWidth="1"/>
    <col min="15" max="15" width="12.85546875" customWidth="1"/>
    <col min="16" max="16" width="13" customWidth="1"/>
    <col min="17" max="17" width="12.42578125" customWidth="1"/>
  </cols>
  <sheetData>
    <row r="5" spans="2:18" ht="20.25" x14ac:dyDescent="0.3">
      <c r="B5" s="18" t="s">
        <v>0</v>
      </c>
      <c r="C5" s="20" t="s">
        <v>15</v>
      </c>
      <c r="D5" s="21"/>
      <c r="E5" s="21"/>
      <c r="F5" s="21"/>
      <c r="G5" s="21"/>
      <c r="H5" s="22"/>
      <c r="I5" s="20" t="s">
        <v>16</v>
      </c>
      <c r="J5" s="21"/>
      <c r="K5" s="21"/>
      <c r="L5" s="21"/>
      <c r="M5" s="21"/>
      <c r="N5" s="21"/>
      <c r="O5" s="21"/>
      <c r="P5" s="22"/>
      <c r="Q5" s="1"/>
      <c r="R5" s="1"/>
    </row>
    <row r="6" spans="2:18" ht="81.75" customHeight="1" x14ac:dyDescent="0.3">
      <c r="B6" s="19"/>
      <c r="C6" s="6" t="s">
        <v>10</v>
      </c>
      <c r="D6" s="6" t="s">
        <v>11</v>
      </c>
      <c r="E6" s="6" t="s">
        <v>21</v>
      </c>
      <c r="F6" s="6" t="s">
        <v>22</v>
      </c>
      <c r="G6" s="6" t="s">
        <v>12</v>
      </c>
      <c r="H6" s="3" t="s">
        <v>14</v>
      </c>
      <c r="I6" s="6" t="s">
        <v>17</v>
      </c>
      <c r="J6" s="6" t="s">
        <v>18</v>
      </c>
      <c r="K6" s="6" t="s">
        <v>19</v>
      </c>
      <c r="L6" s="6" t="s">
        <v>20</v>
      </c>
      <c r="M6" s="6"/>
      <c r="N6" s="6"/>
      <c r="O6" s="6"/>
      <c r="P6" s="6"/>
      <c r="Q6" s="6"/>
      <c r="R6" s="5"/>
    </row>
    <row r="7" spans="2:18" ht="23.25" customHeight="1" x14ac:dyDescent="0.3">
      <c r="B7" s="5" t="s">
        <v>1</v>
      </c>
      <c r="C7" s="5">
        <v>749.4</v>
      </c>
      <c r="D7" s="5">
        <v>9241.2759999999998</v>
      </c>
      <c r="E7" s="5">
        <v>857.8</v>
      </c>
      <c r="F7" s="5">
        <v>788.4</v>
      </c>
      <c r="G7" s="5">
        <v>197</v>
      </c>
      <c r="H7" s="2">
        <f>C7+D7+E7+F7+G7</f>
        <v>11833.875999999998</v>
      </c>
      <c r="I7" s="7">
        <v>0</v>
      </c>
      <c r="J7" s="7">
        <v>34508.9</v>
      </c>
      <c r="K7" s="7">
        <v>651.20000000000005</v>
      </c>
      <c r="L7" s="7">
        <v>5904.3</v>
      </c>
      <c r="M7" s="7"/>
      <c r="N7" s="4"/>
      <c r="O7" s="4"/>
      <c r="P7" s="4"/>
      <c r="Q7" s="4"/>
      <c r="R7" s="4"/>
    </row>
    <row r="8" spans="2:18" ht="23.25" customHeight="1" x14ac:dyDescent="0.3">
      <c r="B8" s="5" t="s">
        <v>2</v>
      </c>
      <c r="C8" s="5">
        <v>303.2</v>
      </c>
      <c r="D8" s="5">
        <v>892.66800000000001</v>
      </c>
      <c r="E8" s="5">
        <v>515.9</v>
      </c>
      <c r="F8" s="5">
        <v>40.200000000000003</v>
      </c>
      <c r="G8" s="5">
        <v>421.6</v>
      </c>
      <c r="H8" s="2">
        <f t="shared" ref="H8:H17" si="0">C8+D8+E8+F8+G8</f>
        <v>2173.5680000000002</v>
      </c>
      <c r="I8" s="7">
        <v>598.9</v>
      </c>
      <c r="J8" s="7">
        <v>6310.3</v>
      </c>
      <c r="K8" s="7">
        <v>100.6</v>
      </c>
      <c r="L8" s="7">
        <v>126.2</v>
      </c>
      <c r="M8" s="7"/>
      <c r="N8" s="4"/>
      <c r="O8" s="4"/>
      <c r="P8" s="4"/>
      <c r="Q8" s="4"/>
      <c r="R8" s="4"/>
    </row>
    <row r="9" spans="2:18" ht="23.25" customHeight="1" x14ac:dyDescent="0.3">
      <c r="B9" s="5" t="s">
        <v>3</v>
      </c>
      <c r="C9" s="5">
        <v>301.2</v>
      </c>
      <c r="D9" s="5">
        <v>1030.348</v>
      </c>
      <c r="E9" s="5">
        <v>205.2</v>
      </c>
      <c r="F9" s="5">
        <v>112.2</v>
      </c>
      <c r="G9" s="5">
        <v>313.3</v>
      </c>
      <c r="H9" s="2">
        <f t="shared" si="0"/>
        <v>1962.248</v>
      </c>
      <c r="I9" s="7">
        <v>1010.1</v>
      </c>
      <c r="J9" s="7">
        <v>9275</v>
      </c>
      <c r="K9" s="7">
        <v>94.6</v>
      </c>
      <c r="L9" s="7">
        <v>142.30000000000001</v>
      </c>
      <c r="M9" s="7"/>
      <c r="N9" s="4"/>
      <c r="O9" s="4"/>
      <c r="P9" s="4"/>
      <c r="Q9" s="4"/>
      <c r="R9" s="4"/>
    </row>
    <row r="10" spans="2:18" ht="23.25" customHeight="1" x14ac:dyDescent="0.3">
      <c r="B10" s="5" t="s">
        <v>4</v>
      </c>
      <c r="C10" s="5">
        <v>1049.5999999999999</v>
      </c>
      <c r="D10" s="5">
        <v>1050.7</v>
      </c>
      <c r="E10" s="5">
        <v>725.1</v>
      </c>
      <c r="F10" s="5">
        <v>56.8</v>
      </c>
      <c r="G10" s="5">
        <v>1010.3</v>
      </c>
      <c r="H10" s="2">
        <f t="shared" si="0"/>
        <v>3892.5</v>
      </c>
      <c r="I10" s="7">
        <v>477.5</v>
      </c>
      <c r="J10" s="7">
        <v>4402.5</v>
      </c>
      <c r="K10" s="7">
        <v>107.3</v>
      </c>
      <c r="L10" s="7">
        <v>199.2</v>
      </c>
      <c r="M10" s="7"/>
      <c r="N10" s="4"/>
      <c r="O10" s="4"/>
      <c r="P10" s="4"/>
      <c r="Q10" s="4"/>
      <c r="R10" s="4"/>
    </row>
    <row r="11" spans="2:18" ht="23.25" customHeight="1" x14ac:dyDescent="0.3">
      <c r="B11" s="5" t="s">
        <v>5</v>
      </c>
      <c r="C11" s="5">
        <v>1426.3</v>
      </c>
      <c r="D11" s="5">
        <v>1952.424</v>
      </c>
      <c r="E11" s="5">
        <v>1331.9</v>
      </c>
      <c r="F11" s="5">
        <v>202.7</v>
      </c>
      <c r="G11" s="5">
        <v>659.6</v>
      </c>
      <c r="H11" s="2">
        <f t="shared" si="0"/>
        <v>5572.924</v>
      </c>
      <c r="I11" s="7">
        <v>505.5</v>
      </c>
      <c r="J11" s="7">
        <v>9851.9</v>
      </c>
      <c r="K11" s="7">
        <v>22.5</v>
      </c>
      <c r="L11" s="7">
        <v>231.5</v>
      </c>
      <c r="M11" s="7"/>
      <c r="N11" s="4"/>
      <c r="O11" s="4"/>
      <c r="P11" s="4"/>
      <c r="Q11" s="4"/>
      <c r="R11" s="4"/>
    </row>
    <row r="12" spans="2:18" ht="23.25" customHeight="1" x14ac:dyDescent="0.3">
      <c r="B12" s="5" t="s">
        <v>6</v>
      </c>
      <c r="C12" s="5">
        <v>833.5</v>
      </c>
      <c r="D12" s="5">
        <v>1258.6400000000001</v>
      </c>
      <c r="E12" s="5">
        <v>1657.3</v>
      </c>
      <c r="F12" s="5">
        <v>191.9</v>
      </c>
      <c r="G12" s="5">
        <v>1021</v>
      </c>
      <c r="H12" s="2">
        <f t="shared" si="0"/>
        <v>4962.34</v>
      </c>
      <c r="I12" s="7">
        <v>466</v>
      </c>
      <c r="J12" s="7">
        <v>8411.2000000000007</v>
      </c>
      <c r="K12" s="7">
        <v>12.8</v>
      </c>
      <c r="L12" s="7">
        <v>262.7</v>
      </c>
      <c r="M12" s="7"/>
      <c r="N12" s="4"/>
      <c r="O12" s="4"/>
      <c r="P12" s="4"/>
      <c r="Q12" s="4"/>
      <c r="R12" s="4"/>
    </row>
    <row r="13" spans="2:18" ht="23.25" customHeight="1" x14ac:dyDescent="0.3">
      <c r="B13" s="5" t="s">
        <v>7</v>
      </c>
      <c r="C13" s="5">
        <v>608.9</v>
      </c>
      <c r="D13" s="5">
        <v>777.41200000000003</v>
      </c>
      <c r="E13" s="5">
        <v>177.6</v>
      </c>
      <c r="F13" s="5">
        <v>173.6</v>
      </c>
      <c r="G13" s="5">
        <v>271</v>
      </c>
      <c r="H13" s="2">
        <f t="shared" si="0"/>
        <v>2008.5119999999997</v>
      </c>
      <c r="I13" s="7">
        <v>645.1</v>
      </c>
      <c r="J13" s="7">
        <v>3597</v>
      </c>
      <c r="K13" s="7">
        <v>102.6</v>
      </c>
      <c r="L13" s="7">
        <v>153.30000000000001</v>
      </c>
      <c r="M13" s="7"/>
      <c r="N13" s="4"/>
      <c r="O13" s="4"/>
      <c r="P13" s="4"/>
      <c r="Q13" s="4"/>
      <c r="R13" s="4"/>
    </row>
    <row r="14" spans="2:18" ht="23.25" customHeight="1" x14ac:dyDescent="0.3">
      <c r="B14" s="5" t="s">
        <v>8</v>
      </c>
      <c r="C14" s="5">
        <v>580</v>
      </c>
      <c r="D14" s="5">
        <v>2622.2840000000001</v>
      </c>
      <c r="E14" s="5">
        <v>499.2</v>
      </c>
      <c r="F14" s="5">
        <v>149.9</v>
      </c>
      <c r="G14" s="5">
        <v>824.8</v>
      </c>
      <c r="H14" s="2">
        <f t="shared" si="0"/>
        <v>4676.1840000000002</v>
      </c>
      <c r="I14" s="7">
        <v>474.1</v>
      </c>
      <c r="J14" s="7">
        <v>6252.4</v>
      </c>
      <c r="K14" s="7">
        <v>56.5</v>
      </c>
      <c r="L14" s="7">
        <v>203.7</v>
      </c>
      <c r="M14" s="7"/>
      <c r="N14" s="4"/>
      <c r="O14" s="4"/>
      <c r="P14" s="4"/>
      <c r="Q14" s="4"/>
      <c r="R14" s="4"/>
    </row>
    <row r="15" spans="2:18" ht="23.25" customHeight="1" x14ac:dyDescent="0.3">
      <c r="B15" s="5" t="s">
        <v>23</v>
      </c>
      <c r="C15" s="5">
        <v>491.8</v>
      </c>
      <c r="D15" s="5">
        <v>670.68399999999997</v>
      </c>
      <c r="E15" s="5">
        <v>1161</v>
      </c>
      <c r="F15" s="5">
        <v>121.7</v>
      </c>
      <c r="G15" s="5">
        <v>562.9</v>
      </c>
      <c r="H15" s="2">
        <f t="shared" si="0"/>
        <v>3008.0839999999998</v>
      </c>
      <c r="I15" s="7">
        <v>506.7</v>
      </c>
      <c r="J15" s="7">
        <v>4194.2</v>
      </c>
      <c r="K15" s="7">
        <v>99.4</v>
      </c>
      <c r="L15" s="7"/>
      <c r="M15" s="7"/>
      <c r="N15" s="4"/>
      <c r="O15" s="4"/>
      <c r="P15" s="4"/>
      <c r="Q15" s="4"/>
      <c r="R15" s="4"/>
    </row>
    <row r="16" spans="2:18" ht="23.25" customHeight="1" x14ac:dyDescent="0.3">
      <c r="B16" s="5" t="s">
        <v>9</v>
      </c>
      <c r="C16" s="5">
        <v>2074.1</v>
      </c>
      <c r="D16" s="5">
        <v>2545.16</v>
      </c>
      <c r="E16" s="5">
        <v>671.7</v>
      </c>
      <c r="F16" s="5">
        <v>599.5</v>
      </c>
      <c r="G16" s="5">
        <v>2610.6</v>
      </c>
      <c r="H16" s="2">
        <f t="shared" si="0"/>
        <v>8501.06</v>
      </c>
      <c r="I16" s="7">
        <v>792.3</v>
      </c>
      <c r="J16" s="7">
        <v>12335.9</v>
      </c>
      <c r="K16" s="7">
        <v>118.6</v>
      </c>
      <c r="L16" s="7">
        <v>242.8</v>
      </c>
      <c r="M16" s="7"/>
      <c r="N16" s="4"/>
      <c r="O16" s="4"/>
      <c r="P16" s="4"/>
      <c r="Q16" s="4"/>
      <c r="R16" s="4"/>
    </row>
    <row r="17" spans="2:18" ht="23.25" customHeight="1" x14ac:dyDescent="0.3">
      <c r="B17" s="2" t="s">
        <v>13</v>
      </c>
      <c r="C17" s="8">
        <f>C16+C15+C14+C13+C12+C11+C10+C9+C8+C7</f>
        <v>8418</v>
      </c>
      <c r="D17" s="2">
        <v>22041.599999999999</v>
      </c>
      <c r="E17" s="2">
        <f t="shared" ref="E17:F17" si="1">E16+E15+E14+E13+E12+E11+E10+E9+E8+E7</f>
        <v>7802.7000000000007</v>
      </c>
      <c r="F17" s="2">
        <f t="shared" si="1"/>
        <v>2436.9</v>
      </c>
      <c r="G17" s="2">
        <f>G16+G15+G14+G13+G12+G11+G10+G9+G8+G7</f>
        <v>7892.1000000000013</v>
      </c>
      <c r="H17" s="2">
        <f t="shared" si="0"/>
        <v>48591.3</v>
      </c>
      <c r="I17" s="2">
        <f>I7+I8+I9+I10+I11+I12+I13+I14+I15+I16</f>
        <v>5476.2</v>
      </c>
      <c r="J17" s="2">
        <f t="shared" ref="J17:L17" si="2">J7+J8+J9+J10+J11+J12+J13+J14+J15+J16</f>
        <v>99139.299999999988</v>
      </c>
      <c r="K17" s="2">
        <f t="shared" si="2"/>
        <v>1366.1</v>
      </c>
      <c r="L17" s="2">
        <f t="shared" si="2"/>
        <v>7466</v>
      </c>
      <c r="M17" s="7"/>
      <c r="N17" s="5"/>
      <c r="O17" s="5"/>
      <c r="P17" s="5"/>
      <c r="Q17" s="5"/>
      <c r="R17" s="5"/>
    </row>
    <row r="47" spans="5:5" x14ac:dyDescent="0.25">
      <c r="E47">
        <v>942.78</v>
      </c>
    </row>
    <row r="48" spans="5:5" x14ac:dyDescent="0.25">
      <c r="E48">
        <v>24.03</v>
      </c>
    </row>
  </sheetData>
  <mergeCells count="3">
    <mergeCell ref="B5:B6"/>
    <mergeCell ref="C5:H5"/>
    <mergeCell ref="I5:P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 (5)</vt:lpstr>
      <vt:lpstr>Лист1 (4)</vt:lpstr>
      <vt:lpstr>Лист1</vt:lpstr>
      <vt:lpstr>Лист1 (3)</vt:lpstr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2025-02-17T13:17:03Z</dcterms:modified>
</cp:coreProperties>
</file>